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ant Accounting\Forms\Salary Cap Worksheet\"/>
    </mc:Choice>
  </mc:AlternateContent>
  <xr:revisionPtr revIDLastSave="0" documentId="13_ncr:1_{64E00A36-86D8-43F0-871B-C8CCA6157C7C}" xr6:coauthVersionLast="47" xr6:coauthVersionMax="47" xr10:uidLastSave="{00000000-0000-0000-0000-000000000000}"/>
  <bookViews>
    <workbookView xWindow="-110" yWindow="-110" windowWidth="19420" windowHeight="10420" tabRatio="371" activeTab="1" xr2:uid="{D4F4C464-8514-4BC1-8BD0-487E2FE5337E}"/>
  </bookViews>
  <sheets>
    <sheet name="Single Grant" sheetId="2" r:id="rId1"/>
    <sheet name="Multi-Gran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G28" i="1"/>
  <c r="H28" i="1" s="1"/>
  <c r="I28" i="1" s="1"/>
  <c r="F28" i="1"/>
  <c r="E28" i="1"/>
  <c r="D28" i="1"/>
  <c r="E27" i="1"/>
  <c r="F27" i="1" s="1"/>
  <c r="D27" i="1"/>
  <c r="G27" i="1" s="1"/>
  <c r="H27" i="1" s="1"/>
  <c r="C13" i="2"/>
  <c r="I27" i="1" l="1"/>
  <c r="C15" i="2"/>
  <c r="C17" i="2" s="1"/>
  <c r="C19" i="2" l="1"/>
  <c r="C21" i="2" s="1"/>
  <c r="C23" i="2" s="1"/>
  <c r="D16" i="1"/>
  <c r="E33" i="1" l="1"/>
  <c r="F33" i="1" s="1"/>
  <c r="E32" i="1"/>
  <c r="F32" i="1" s="1"/>
  <c r="E31" i="1"/>
  <c r="F31" i="1" s="1"/>
  <c r="E30" i="1"/>
  <c r="F30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D33" i="1"/>
  <c r="D32" i="1"/>
  <c r="D31" i="1"/>
  <c r="D30" i="1"/>
  <c r="D26" i="1"/>
  <c r="D25" i="1"/>
  <c r="D24" i="1"/>
  <c r="D23" i="1"/>
  <c r="D22" i="1"/>
  <c r="D21" i="1"/>
  <c r="D20" i="1"/>
  <c r="D19" i="1"/>
  <c r="C34" i="1"/>
  <c r="G31" i="1" l="1"/>
  <c r="H31" i="1" s="1"/>
  <c r="I31" i="1" s="1"/>
  <c r="G30" i="1"/>
  <c r="G24" i="1"/>
  <c r="G33" i="1"/>
  <c r="G22" i="1"/>
  <c r="G19" i="1"/>
  <c r="G26" i="1"/>
  <c r="H26" i="1" s="1"/>
  <c r="G25" i="1"/>
  <c r="G32" i="1"/>
  <c r="H32" i="1" s="1"/>
  <c r="D34" i="1"/>
  <c r="G21" i="1"/>
  <c r="G23" i="1"/>
  <c r="H23" i="1" s="1"/>
  <c r="F34" i="1"/>
  <c r="G20" i="1"/>
  <c r="E34" i="1"/>
  <c r="H20" i="1" l="1"/>
  <c r="I20" i="1" s="1"/>
  <c r="H33" i="1"/>
  <c r="I33" i="1" s="1"/>
  <c r="H22" i="1"/>
  <c r="I22" i="1" s="1"/>
  <c r="H21" i="1"/>
  <c r="I21" i="1" s="1"/>
  <c r="H24" i="1"/>
  <c r="I24" i="1" s="1"/>
  <c r="H30" i="1"/>
  <c r="I30" i="1" s="1"/>
  <c r="H25" i="1"/>
  <c r="I25" i="1" s="1"/>
  <c r="H19" i="1"/>
  <c r="H34" i="1" s="1"/>
  <c r="I34" i="1" s="1"/>
  <c r="I26" i="1"/>
  <c r="G34" i="1"/>
  <c r="I32" i="1"/>
  <c r="I23" i="1"/>
  <c r="I19" i="1" l="1"/>
</calcChain>
</file>

<file path=xl/sharedStrings.xml><?xml version="1.0" encoding="utf-8"?>
<sst xmlns="http://schemas.openxmlformats.org/spreadsheetml/2006/main" count="58" uniqueCount="55">
  <si>
    <t>Employee Name:</t>
  </si>
  <si>
    <t>Salary Cost Share %</t>
  </si>
  <si>
    <t>Total Amount</t>
  </si>
  <si>
    <t>Grant 1</t>
  </si>
  <si>
    <t>Grant 2</t>
  </si>
  <si>
    <t>Grant 3</t>
  </si>
  <si>
    <t>Grant 4</t>
  </si>
  <si>
    <t>Grant 5</t>
  </si>
  <si>
    <t>Grant 6</t>
  </si>
  <si>
    <t>Grant 7</t>
  </si>
  <si>
    <t>Grant 8</t>
  </si>
  <si>
    <t>Grant 9</t>
  </si>
  <si>
    <t>Grant 10</t>
  </si>
  <si>
    <t>Grant 11</t>
  </si>
  <si>
    <t>Grant 12</t>
  </si>
  <si>
    <t>Name of Individual:</t>
  </si>
  <si>
    <t># of months</t>
  </si>
  <si>
    <t>Enter Applicable Salary Cap</t>
  </si>
  <si>
    <t>Total Effort on Project</t>
  </si>
  <si>
    <t xml:space="preserve">Notes - </t>
  </si>
  <si>
    <t>Per Federal regulations, direct salary paid to an individual under a Department of Health and Human Services (HHS) grant, cooperative agreement, or applicable contract is limited to a rate no greater than the Executive Level II salary of the Federal Executive Pay Scale.  For the National Institutes of Health, this is referred to as the NIH Salary Cap.</t>
  </si>
  <si>
    <t>Project number/
Speedtype (ST)</t>
  </si>
  <si>
    <t>Enter Full Time Institutional Base Salary
(see definition below)</t>
  </si>
  <si>
    <t>Total IBS related to % effort</t>
  </si>
  <si>
    <t>Allowable Salary Charged to Grant</t>
  </si>
  <si>
    <t>Required Cost Sharing</t>
  </si>
  <si>
    <t>% of IBS - Required Cost Sharing</t>
  </si>
  <si>
    <t>% of IBS Charged to Grant  *</t>
  </si>
  <si>
    <t>% of IBS - Required Cost Sharing  *</t>
  </si>
  <si>
    <t>* Percent rates have been rounded up for Required Cost Sharing, and rounded down for IBS Charged to Grant.</t>
  </si>
  <si>
    <t>Institutional Base Salary (IBS)  **</t>
  </si>
  <si>
    <t xml:space="preserve"> - Many non-federal sponsors have also adopted the NIH salary cap threshold for charging to grants (i.e. American Cancer Society, American Heart Association, etc…)</t>
  </si>
  <si>
    <t xml:space="preserve">                                 ONLY enter information requested in blue highlighted cells.</t>
  </si>
  <si>
    <r>
      <t xml:space="preserve">NIH SALARY CAP HISTORY
</t>
    </r>
    <r>
      <rPr>
        <sz val="11"/>
        <color theme="1"/>
        <rFont val="Calibri"/>
        <family val="2"/>
        <scheme val="minor"/>
      </rPr>
      <t>for awards issued between below dates</t>
    </r>
  </si>
  <si>
    <t>** Institutional Base Salary (IBS) is the annual compensation paid by the University for an employee's</t>
  </si>
  <si>
    <t>organization including, but not limited to UMass Memorial HealthCare or Howard Hughes Medical Institute.</t>
  </si>
  <si>
    <t>The IBS does not include bonuses, one-time payments, incentive pay, or salary support funded by another</t>
  </si>
  <si>
    <t xml:space="preserve">                                 ONLY enter information requested highlighted cells.</t>
  </si>
  <si>
    <t xml:space="preserve"> Please use the Multi-Grant worksheet for individuals funded from multiple DHHS grants.</t>
  </si>
  <si>
    <t>Allowable Salary Charge to Grant</t>
  </si>
  <si>
    <t>% Effort on Project/Grant</t>
  </si>
  <si>
    <t>Applicable Salary Cap</t>
  </si>
  <si>
    <t>This spreadsheet will calculate the direct salary amount allowable to an HHS grant, cooperative agreement or applicable contract.  Please complete the highlighted fields below.  Additional guidance/definitions and a history of the Applicable Salary Cap is provided on the "Single Grant" worksheet.</t>
  </si>
  <si>
    <t xml:space="preserve"> % effort on Project/Grant</t>
  </si>
  <si>
    <t>% of IBS charged to Grant</t>
  </si>
  <si>
    <t>NIH/DHHS SALARY CAP CALCULATION</t>
  </si>
  <si>
    <t xml:space="preserve"> - If IBS is over NIH/DHHS Salary Cap, the cost-shared amount MUST be documented.</t>
  </si>
  <si>
    <t>Insitutional Base Salary (IBS)</t>
  </si>
  <si>
    <t>If Institutional Base Salary (IBS) exceeds the NIH/DHHS Salary Cap, the cost-shared amount MUST be documented.</t>
  </si>
  <si>
    <t>rev. 2/11/2020</t>
  </si>
  <si>
    <t xml:space="preserve">appointment whether that individual's time is spent on research, education and teaching, or administration.  </t>
  </si>
  <si>
    <t>rev. 3/7/2022</t>
  </si>
  <si>
    <t>Grant 13</t>
  </si>
  <si>
    <t>Grant 14</t>
  </si>
  <si>
    <t>Grant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</si>
</sst>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6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43" fontId="2" fillId="0" borderId="0" xfId="1" applyFont="1"/>
    <xf numFmtId="10" fontId="2" fillId="0" borderId="0" xfId="1" applyNumberFormat="1" applyFont="1"/>
    <xf numFmtId="0" fontId="3" fillId="0" borderId="0" xfId="0" applyFont="1"/>
    <xf numFmtId="43" fontId="4" fillId="0" borderId="0" xfId="1" applyFont="1"/>
    <xf numFmtId="10" fontId="4" fillId="0" borderId="0" xfId="1" applyNumberFormat="1" applyFont="1"/>
    <xf numFmtId="43" fontId="5" fillId="0" borderId="0" xfId="1" applyFont="1"/>
    <xf numFmtId="0" fontId="6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10" fontId="5" fillId="0" borderId="6" xfId="0" applyNumberFormat="1" applyFont="1" applyBorder="1"/>
    <xf numFmtId="0" fontId="7" fillId="0" borderId="0" xfId="0" applyFont="1"/>
    <xf numFmtId="164" fontId="0" fillId="0" borderId="0" xfId="0" applyNumberFormat="1" applyBorder="1" applyProtection="1"/>
    <xf numFmtId="0" fontId="0" fillId="0" borderId="0" xfId="0" applyBorder="1" applyProtection="1"/>
    <xf numFmtId="10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Protection="1"/>
    <xf numFmtId="0" fontId="0" fillId="0" borderId="6" xfId="0" applyBorder="1" applyProtection="1"/>
    <xf numFmtId="10" fontId="0" fillId="0" borderId="7" xfId="0" applyNumberForma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9" fillId="0" borderId="0" xfId="0" applyFont="1"/>
    <xf numFmtId="0" fontId="10" fillId="0" borderId="0" xfId="0" applyFont="1" applyAlignment="1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11" fillId="0" borderId="12" xfId="0" applyFont="1" applyBorder="1"/>
    <xf numFmtId="44" fontId="2" fillId="0" borderId="0" xfId="2" applyFont="1" applyBorder="1" applyProtection="1"/>
    <xf numFmtId="0" fontId="0" fillId="0" borderId="12" xfId="0" applyBorder="1"/>
    <xf numFmtId="44" fontId="0" fillId="0" borderId="0" xfId="0" applyNumberFormat="1" applyBorder="1" applyProtection="1"/>
    <xf numFmtId="44" fontId="11" fillId="0" borderId="0" xfId="0" applyNumberFormat="1" applyFont="1" applyBorder="1" applyProtection="1"/>
    <xf numFmtId="44" fontId="11" fillId="0" borderId="0" xfId="2" applyFont="1" applyFill="1" applyBorder="1" applyProtection="1"/>
    <xf numFmtId="0" fontId="0" fillId="0" borderId="14" xfId="0" applyBorder="1" applyProtection="1"/>
    <xf numFmtId="0" fontId="11" fillId="0" borderId="16" xfId="0" applyFont="1" applyBorder="1"/>
    <xf numFmtId="165" fontId="11" fillId="0" borderId="17" xfId="0" applyNumberFormat="1" applyFont="1" applyBorder="1" applyProtection="1"/>
    <xf numFmtId="0" fontId="11" fillId="0" borderId="0" xfId="0" applyFont="1"/>
    <xf numFmtId="165" fontId="11" fillId="0" borderId="0" xfId="0" applyNumberFormat="1" applyFont="1" applyProtection="1"/>
    <xf numFmtId="0" fontId="13" fillId="0" borderId="0" xfId="0" applyFont="1" applyFill="1" applyBorder="1"/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Border="1"/>
    <xf numFmtId="14" fontId="0" fillId="0" borderId="15" xfId="0" applyNumberFormat="1" applyBorder="1"/>
    <xf numFmtId="0" fontId="0" fillId="0" borderId="12" xfId="0" applyFill="1" applyBorder="1"/>
    <xf numFmtId="44" fontId="14" fillId="3" borderId="0" xfId="2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166" fontId="16" fillId="0" borderId="21" xfId="2" applyNumberFormat="1" applyFont="1" applyBorder="1"/>
    <xf numFmtId="166" fontId="16" fillId="0" borderId="27" xfId="2" applyNumberFormat="1" applyFont="1" applyBorder="1"/>
    <xf numFmtId="14" fontId="0" fillId="0" borderId="28" xfId="0" applyNumberFormat="1" applyBorder="1"/>
    <xf numFmtId="14" fontId="0" fillId="0" borderId="29" xfId="0" applyNumberFormat="1" applyBorder="1"/>
    <xf numFmtId="167" fontId="11" fillId="0" borderId="0" xfId="0" applyNumberFormat="1" applyFont="1" applyBorder="1" applyProtection="1"/>
    <xf numFmtId="167" fontId="11" fillId="0" borderId="0" xfId="2" applyNumberFormat="1" applyFont="1" applyFill="1" applyBorder="1" applyProtection="1"/>
    <xf numFmtId="0" fontId="18" fillId="0" borderId="12" xfId="0" applyFont="1" applyBorder="1"/>
    <xf numFmtId="44" fontId="8" fillId="0" borderId="15" xfId="0" applyNumberFormat="1" applyFont="1" applyBorder="1" applyProtection="1"/>
    <xf numFmtId="44" fontId="2" fillId="3" borderId="15" xfId="2" applyFont="1" applyFill="1" applyBorder="1" applyProtection="1">
      <protection locked="0"/>
    </xf>
    <xf numFmtId="10" fontId="0" fillId="3" borderId="14" xfId="0" applyNumberFormat="1" applyFill="1" applyBorder="1" applyProtection="1">
      <protection locked="0"/>
    </xf>
    <xf numFmtId="44" fontId="2" fillId="0" borderId="0" xfId="2" applyFont="1" applyFill="1" applyBorder="1" applyProtection="1"/>
    <xf numFmtId="2" fontId="0" fillId="0" borderId="0" xfId="0" applyNumberFormat="1" applyFill="1" applyBorder="1" applyProtection="1"/>
    <xf numFmtId="0" fontId="0" fillId="2" borderId="0" xfId="0" applyFill="1" applyBorder="1" applyProtection="1">
      <protection locked="0"/>
    </xf>
    <xf numFmtId="164" fontId="15" fillId="2" borderId="0" xfId="0" applyNumberFormat="1" applyFont="1" applyFill="1" applyBorder="1" applyProtection="1">
      <protection locked="0"/>
    </xf>
    <xf numFmtId="0" fontId="8" fillId="0" borderId="4" xfId="0" applyFont="1" applyBorder="1"/>
    <xf numFmtId="0" fontId="0" fillId="3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0" fontId="0" fillId="4" borderId="19" xfId="0" applyNumberFormat="1" applyFill="1" applyBorder="1" applyProtection="1">
      <protection locked="0"/>
    </xf>
    <xf numFmtId="10" fontId="0" fillId="4" borderId="20" xfId="0" applyNumberFormat="1" applyFill="1" applyBorder="1" applyProtection="1">
      <protection locked="0"/>
    </xf>
    <xf numFmtId="164" fontId="0" fillId="4" borderId="0" xfId="0" applyNumberFormat="1" applyFill="1" applyBorder="1" applyProtection="1">
      <protection locked="0"/>
    </xf>
    <xf numFmtId="43" fontId="4" fillId="0" borderId="0" xfId="1" applyFont="1" applyProtection="1"/>
    <xf numFmtId="10" fontId="4" fillId="0" borderId="0" xfId="1" applyNumberFormat="1" applyFont="1" applyProtection="1"/>
    <xf numFmtId="43" fontId="2" fillId="0" borderId="0" xfId="1" applyFont="1" applyProtection="1"/>
    <xf numFmtId="43" fontId="2" fillId="0" borderId="0" xfId="1" applyFont="1" applyFill="1" applyProtection="1"/>
    <xf numFmtId="10" fontId="2" fillId="0" borderId="0" xfId="1" applyNumberFormat="1" applyFont="1" applyFill="1" applyProtection="1"/>
    <xf numFmtId="10" fontId="2" fillId="0" borderId="0" xfId="1" applyNumberFormat="1" applyFo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5" xfId="0" applyBorder="1" applyProtection="1"/>
    <xf numFmtId="10" fontId="0" fillId="0" borderId="0" xfId="0" applyNumberFormat="1" applyBorder="1" applyProtection="1"/>
    <xf numFmtId="0" fontId="8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164" fontId="0" fillId="0" borderId="0" xfId="0" applyNumberFormat="1" applyFill="1" applyBorder="1" applyProtection="1"/>
    <xf numFmtId="0" fontId="5" fillId="0" borderId="6" xfId="0" applyFont="1" applyFill="1" applyBorder="1" applyProtection="1"/>
    <xf numFmtId="0" fontId="5" fillId="0" borderId="7" xfId="0" applyFont="1" applyBorder="1" applyAlignment="1" applyProtection="1">
      <alignment horizontal="center"/>
    </xf>
    <xf numFmtId="0" fontId="0" fillId="0" borderId="0" xfId="0" applyFont="1" applyFill="1" applyBorder="1"/>
    <xf numFmtId="0" fontId="0" fillId="0" borderId="0" xfId="0" applyFont="1" applyBorder="1" applyProtection="1"/>
    <xf numFmtId="0" fontId="19" fillId="0" borderId="0" xfId="0" applyFont="1" applyBorder="1" applyProtection="1"/>
    <xf numFmtId="0" fontId="0" fillId="0" borderId="0" xfId="0" applyFont="1"/>
    <xf numFmtId="0" fontId="0" fillId="0" borderId="0" xfId="0" applyFont="1" applyBorder="1"/>
    <xf numFmtId="49" fontId="2" fillId="0" borderId="0" xfId="1" applyNumberFormat="1" applyFont="1" applyAlignment="1">
      <alignment wrapText="1"/>
    </xf>
    <xf numFmtId="0" fontId="8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166" fontId="16" fillId="0" borderId="0" xfId="2" applyNumberFormat="1" applyFont="1" applyBorder="1"/>
    <xf numFmtId="0" fontId="0" fillId="0" borderId="23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2" fillId="0" borderId="0" xfId="1" applyNumberFormat="1" applyFont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7" fillId="0" borderId="13" xfId="0" applyFont="1" applyBorder="1" applyAlignment="1" applyProtection="1">
      <alignment horizontal="left" wrapText="1"/>
    </xf>
    <xf numFmtId="0" fontId="0" fillId="0" borderId="13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49" fontId="3" fillId="0" borderId="0" xfId="1" applyNumberFormat="1" applyFont="1" applyAlignment="1">
      <alignment horizontal="left" wrapText="1"/>
    </xf>
    <xf numFmtId="0" fontId="3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1905000</xdr:colOff>
      <xdr:row>0</xdr:row>
      <xdr:rowOff>714375</xdr:rowOff>
    </xdr:to>
    <xdr:pic>
      <xdr:nvPicPr>
        <xdr:cNvPr id="2" name="Picture 1" descr="umasslogoformal">
          <a:extLst>
            <a:ext uri="{FF2B5EF4-FFF2-40B4-BE49-F238E27FC236}">
              <a16:creationId xmlns:a16="http://schemas.microsoft.com/office/drawing/2014/main" id="{7A74FFE3-968D-4123-B677-490A6B73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905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161925</xdr:colOff>
      <xdr:row>29</xdr:row>
      <xdr:rowOff>152400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9575CA-0E7E-4392-8EFA-348114EC1256}"/>
            </a:ext>
          </a:extLst>
        </xdr:cNvPr>
        <xdr:cNvSpPr txBox="1"/>
      </xdr:nvSpPr>
      <xdr:spPr>
        <a:xfrm>
          <a:off x="7448550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0</xdr:rowOff>
    </xdr:from>
    <xdr:to>
      <xdr:col>2</xdr:col>
      <xdr:colOff>85725</xdr:colOff>
      <xdr:row>4</xdr:row>
      <xdr:rowOff>142875</xdr:rowOff>
    </xdr:to>
    <xdr:pic>
      <xdr:nvPicPr>
        <xdr:cNvPr id="2" name="Picture 1" descr="umasslogoformal">
          <a:extLst>
            <a:ext uri="{FF2B5EF4-FFF2-40B4-BE49-F238E27FC236}">
              <a16:creationId xmlns:a16="http://schemas.microsoft.com/office/drawing/2014/main" id="{E60ADEE1-ED2B-4887-9B6B-54E3F79D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2000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4354-2532-41B9-9132-71A87130CD45}">
  <dimension ref="B1:J36"/>
  <sheetViews>
    <sheetView workbookViewId="0">
      <selection activeCell="C9" sqref="C9"/>
    </sheetView>
  </sheetViews>
  <sheetFormatPr defaultRowHeight="14.5" x14ac:dyDescent="0.35"/>
  <cols>
    <col min="1" max="1" width="3.26953125" customWidth="1"/>
    <col min="2" max="2" width="33.7265625" customWidth="1"/>
    <col min="3" max="3" width="24.7265625" customWidth="1"/>
    <col min="4" max="4" width="16.1796875" customWidth="1"/>
    <col min="5" max="6" width="12" customWidth="1"/>
    <col min="7" max="7" width="10.7265625" bestFit="1" customWidth="1"/>
  </cols>
  <sheetData>
    <row r="1" spans="2:10" ht="58.5" customHeight="1" x14ac:dyDescent="0.4">
      <c r="B1" s="23"/>
    </row>
    <row r="2" spans="2:10" ht="77.25" customHeight="1" x14ac:dyDescent="0.35">
      <c r="B2" s="102" t="s">
        <v>20</v>
      </c>
      <c r="C2" s="102"/>
      <c r="D2" s="102"/>
      <c r="E2" s="102"/>
      <c r="F2" s="102"/>
      <c r="G2" s="89"/>
      <c r="H2" s="89"/>
      <c r="I2" s="89"/>
      <c r="J2" s="89"/>
    </row>
    <row r="3" spans="2:10" ht="15.75" customHeight="1" x14ac:dyDescent="0.35">
      <c r="B3" s="24" t="s">
        <v>32</v>
      </c>
    </row>
    <row r="4" spans="2:10" ht="20.25" customHeight="1" x14ac:dyDescent="0.35">
      <c r="B4" t="s">
        <v>15</v>
      </c>
      <c r="C4" s="47"/>
      <c r="D4" s="25"/>
    </row>
    <row r="5" spans="2:10" ht="15" thickBot="1" x14ac:dyDescent="0.4">
      <c r="B5" t="s">
        <v>16</v>
      </c>
      <c r="C5" s="26">
        <v>12</v>
      </c>
      <c r="D5" s="25"/>
      <c r="F5" s="15" t="s">
        <v>51</v>
      </c>
    </row>
    <row r="6" spans="2:10" ht="18.5" thickTop="1" x14ac:dyDescent="0.4">
      <c r="B6" s="103" t="s">
        <v>45</v>
      </c>
      <c r="C6" s="104"/>
      <c r="D6" s="104"/>
      <c r="E6" s="104"/>
      <c r="F6" s="105"/>
    </row>
    <row r="7" spans="2:10" ht="25.5" customHeight="1" x14ac:dyDescent="0.35">
      <c r="B7" s="27" t="s">
        <v>30</v>
      </c>
      <c r="C7" s="46">
        <v>0</v>
      </c>
      <c r="D7" s="106" t="s">
        <v>22</v>
      </c>
      <c r="E7" s="106"/>
      <c r="F7" s="106"/>
    </row>
    <row r="8" spans="2:10" ht="12.75" customHeight="1" thickBot="1" x14ac:dyDescent="0.4">
      <c r="B8" s="45"/>
      <c r="C8" s="59"/>
      <c r="D8" s="107"/>
      <c r="E8" s="107"/>
      <c r="F8" s="107"/>
    </row>
    <row r="9" spans="2:10" ht="25.5" customHeight="1" thickTop="1" x14ac:dyDescent="0.35">
      <c r="B9" s="27" t="s">
        <v>17</v>
      </c>
      <c r="C9" s="56">
        <v>0</v>
      </c>
      <c r="D9" s="96" t="s">
        <v>33</v>
      </c>
      <c r="E9" s="97"/>
      <c r="F9" s="98"/>
    </row>
    <row r="10" spans="2:10" ht="12.75" customHeight="1" x14ac:dyDescent="0.35">
      <c r="B10" s="27"/>
      <c r="C10" s="58"/>
      <c r="D10" s="99"/>
      <c r="E10" s="100"/>
      <c r="F10" s="101"/>
    </row>
    <row r="11" spans="2:10" ht="15" customHeight="1" x14ac:dyDescent="0.35">
      <c r="B11" s="29" t="s">
        <v>43</v>
      </c>
      <c r="C11" s="57">
        <v>0</v>
      </c>
      <c r="D11" s="48">
        <v>179700</v>
      </c>
      <c r="E11" s="43">
        <v>40900</v>
      </c>
      <c r="F11" s="44">
        <v>41650</v>
      </c>
    </row>
    <row r="12" spans="2:10" ht="15" customHeight="1" x14ac:dyDescent="0.35">
      <c r="B12" s="29"/>
      <c r="C12" s="28"/>
      <c r="D12" s="48">
        <v>181500</v>
      </c>
      <c r="E12" s="43">
        <v>41651</v>
      </c>
      <c r="F12" s="44">
        <v>42014</v>
      </c>
    </row>
    <row r="13" spans="2:10" ht="15" customHeight="1" x14ac:dyDescent="0.35">
      <c r="B13" s="29" t="s">
        <v>23</v>
      </c>
      <c r="C13" s="30">
        <f>ROUND(C11*C7,2)</f>
        <v>0</v>
      </c>
      <c r="D13" s="48">
        <v>183300</v>
      </c>
      <c r="E13" s="43">
        <v>42015</v>
      </c>
      <c r="F13" s="44">
        <v>42378</v>
      </c>
    </row>
    <row r="14" spans="2:10" ht="15" customHeight="1" x14ac:dyDescent="0.35">
      <c r="B14" s="29"/>
      <c r="C14" s="30"/>
      <c r="D14" s="48">
        <v>185100</v>
      </c>
      <c r="E14" s="43">
        <v>42379</v>
      </c>
      <c r="F14" s="44">
        <v>42742</v>
      </c>
    </row>
    <row r="15" spans="2:10" ht="15" customHeight="1" x14ac:dyDescent="0.35">
      <c r="B15" s="54" t="s">
        <v>24</v>
      </c>
      <c r="C15" s="55">
        <f>ROUND(C11*C9,2)</f>
        <v>0</v>
      </c>
      <c r="D15" s="48">
        <v>187000</v>
      </c>
      <c r="E15" s="43">
        <v>42743</v>
      </c>
      <c r="F15" s="44">
        <v>43106</v>
      </c>
    </row>
    <row r="16" spans="2:10" ht="15" customHeight="1" x14ac:dyDescent="0.35">
      <c r="B16" s="29"/>
      <c r="D16" s="48">
        <v>189600</v>
      </c>
      <c r="E16" s="43">
        <v>43107</v>
      </c>
      <c r="F16" s="44">
        <v>43470</v>
      </c>
    </row>
    <row r="17" spans="2:6" ht="15" customHeight="1" x14ac:dyDescent="0.35">
      <c r="B17" s="27" t="s">
        <v>27</v>
      </c>
      <c r="C17" s="52" t="e">
        <f>ROUNDDOWN(C15/C7,4)</f>
        <v>#DIV/0!</v>
      </c>
      <c r="D17" s="48">
        <v>192300</v>
      </c>
      <c r="E17" s="43">
        <v>43471</v>
      </c>
      <c r="F17" s="44">
        <v>43834</v>
      </c>
    </row>
    <row r="18" spans="2:6" ht="15" customHeight="1" x14ac:dyDescent="0.35">
      <c r="B18" s="27"/>
      <c r="C18" s="31"/>
      <c r="D18" s="48">
        <v>197300</v>
      </c>
      <c r="E18" s="43">
        <v>43835</v>
      </c>
      <c r="F18" s="44">
        <v>44198</v>
      </c>
    </row>
    <row r="19" spans="2:6" ht="15" customHeight="1" x14ac:dyDescent="0.35">
      <c r="B19" s="27" t="s">
        <v>25</v>
      </c>
      <c r="C19" s="32">
        <f>+C13-C15</f>
        <v>0</v>
      </c>
      <c r="D19" s="48">
        <v>199300</v>
      </c>
      <c r="E19" s="43">
        <v>44199</v>
      </c>
      <c r="F19" s="44">
        <v>44562</v>
      </c>
    </row>
    <row r="20" spans="2:6" ht="15" customHeight="1" thickBot="1" x14ac:dyDescent="0.4">
      <c r="B20" s="27"/>
      <c r="C20" s="32"/>
      <c r="D20" s="49">
        <v>203700</v>
      </c>
      <c r="E20" s="50">
        <v>44563</v>
      </c>
      <c r="F20" s="51">
        <v>44621</v>
      </c>
    </row>
    <row r="21" spans="2:6" ht="15" customHeight="1" thickTop="1" x14ac:dyDescent="0.35">
      <c r="B21" s="27" t="s">
        <v>28</v>
      </c>
      <c r="C21" s="53" t="e">
        <f>ROUNDUP(C19/C7,4)</f>
        <v>#DIV/0!</v>
      </c>
      <c r="D21" s="93"/>
      <c r="E21" s="43"/>
      <c r="F21" s="44"/>
    </row>
    <row r="22" spans="2:6" ht="12.75" customHeight="1" x14ac:dyDescent="0.35">
      <c r="B22" s="29"/>
      <c r="C22" s="33"/>
      <c r="D22" s="108"/>
      <c r="E22" s="108"/>
      <c r="F22" s="108"/>
    </row>
    <row r="23" spans="2:6" ht="15" customHeight="1" thickBot="1" x14ac:dyDescent="0.4">
      <c r="B23" s="34" t="s">
        <v>18</v>
      </c>
      <c r="C23" s="35" t="e">
        <f>+C17+C21</f>
        <v>#DIV/0!</v>
      </c>
      <c r="D23" s="94"/>
      <c r="E23" s="94"/>
      <c r="F23" s="95"/>
    </row>
    <row r="24" spans="2:6" ht="11.25" customHeight="1" thickTop="1" x14ac:dyDescent="0.35">
      <c r="B24" s="36"/>
      <c r="C24" s="37"/>
      <c r="D24" s="25"/>
    </row>
    <row r="25" spans="2:6" x14ac:dyDescent="0.35">
      <c r="B25" s="84" t="s">
        <v>29</v>
      </c>
      <c r="C25" s="85"/>
      <c r="D25" s="86"/>
      <c r="E25" s="87"/>
      <c r="F25" s="87"/>
    </row>
    <row r="26" spans="2:6" x14ac:dyDescent="0.35">
      <c r="B26" s="84"/>
      <c r="C26" s="85"/>
      <c r="D26" s="86"/>
      <c r="E26" s="87"/>
      <c r="F26" s="87"/>
    </row>
    <row r="27" spans="2:6" x14ac:dyDescent="0.35">
      <c r="B27" s="84" t="s">
        <v>34</v>
      </c>
      <c r="C27" s="85"/>
      <c r="D27" s="86"/>
      <c r="E27" s="87"/>
      <c r="F27" s="87"/>
    </row>
    <row r="28" spans="2:6" x14ac:dyDescent="0.35">
      <c r="B28" s="84" t="s">
        <v>50</v>
      </c>
      <c r="C28" s="85"/>
      <c r="D28" s="86"/>
      <c r="E28" s="87"/>
      <c r="F28" s="87"/>
    </row>
    <row r="29" spans="2:6" x14ac:dyDescent="0.35">
      <c r="B29" s="84" t="s">
        <v>36</v>
      </c>
      <c r="C29" s="85"/>
      <c r="D29" s="86"/>
      <c r="E29" s="87"/>
      <c r="F29" s="87"/>
    </row>
    <row r="30" spans="2:6" x14ac:dyDescent="0.35">
      <c r="B30" s="84" t="s">
        <v>35</v>
      </c>
      <c r="C30" s="85"/>
      <c r="D30" s="86"/>
      <c r="E30" s="87"/>
      <c r="F30" s="87"/>
    </row>
    <row r="31" spans="2:6" x14ac:dyDescent="0.35">
      <c r="B31" s="84"/>
      <c r="C31" s="85"/>
      <c r="D31" s="86"/>
      <c r="E31" s="87"/>
      <c r="F31" s="87"/>
    </row>
    <row r="32" spans="2:6" x14ac:dyDescent="0.35">
      <c r="B32" s="38" t="s">
        <v>19</v>
      </c>
      <c r="C32" s="85"/>
      <c r="D32" s="86"/>
      <c r="E32" s="87"/>
      <c r="F32" s="87"/>
    </row>
    <row r="33" spans="2:6" x14ac:dyDescent="0.35">
      <c r="B33" s="88" t="s">
        <v>46</v>
      </c>
      <c r="C33" s="85"/>
      <c r="D33" s="86"/>
      <c r="E33" s="87"/>
      <c r="F33" s="87"/>
    </row>
    <row r="34" spans="2:6" ht="32.25" customHeight="1" x14ac:dyDescent="0.35">
      <c r="B34" s="91" t="s">
        <v>31</v>
      </c>
      <c r="C34" s="92"/>
      <c r="D34" s="92"/>
      <c r="E34" s="87"/>
      <c r="F34" s="87"/>
    </row>
    <row r="35" spans="2:6" x14ac:dyDescent="0.35">
      <c r="B35" s="87"/>
      <c r="C35" s="87"/>
      <c r="D35" s="87"/>
      <c r="E35" s="87"/>
      <c r="F35" s="87"/>
    </row>
    <row r="36" spans="2:6" x14ac:dyDescent="0.35">
      <c r="B36" s="87" t="s">
        <v>38</v>
      </c>
      <c r="C36" s="87"/>
      <c r="D36" s="87"/>
      <c r="E36" s="87"/>
      <c r="F36" s="87"/>
    </row>
  </sheetData>
  <sheetProtection selectLockedCells="1"/>
  <protectedRanges>
    <protectedRange sqref="C10" name="Range3"/>
    <protectedRange sqref="C8" name="Range2"/>
    <protectedRange sqref="C4" name="Range1"/>
  </protectedRanges>
  <mergeCells count="7">
    <mergeCell ref="D23:F23"/>
    <mergeCell ref="D9:F10"/>
    <mergeCell ref="B2:F2"/>
    <mergeCell ref="B6:F6"/>
    <mergeCell ref="D7:F7"/>
    <mergeCell ref="D8:F8"/>
    <mergeCell ref="D22:F22"/>
  </mergeCells>
  <printOptions horizontalCentered="1"/>
  <pageMargins left="0.25" right="0.25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A4F3-6DCA-46F4-AF1E-03D578DE11CC}">
  <sheetPr>
    <pageSetUpPr fitToPage="1"/>
  </sheetPr>
  <dimension ref="A1:J39"/>
  <sheetViews>
    <sheetView tabSelected="1" topLeftCell="A16" workbookViewId="0">
      <selection activeCell="C27" sqref="C27"/>
    </sheetView>
  </sheetViews>
  <sheetFormatPr defaultColWidth="18" defaultRowHeight="14.5" x14ac:dyDescent="0.35"/>
  <cols>
    <col min="1" max="1" width="17.453125" customWidth="1"/>
    <col min="3" max="3" width="19.7265625" bestFit="1" customWidth="1"/>
    <col min="4" max="9" width="16.26953125" customWidth="1"/>
  </cols>
  <sheetData>
    <row r="1" spans="1:10" x14ac:dyDescent="0.35">
      <c r="A1" s="1"/>
      <c r="B1" s="1"/>
      <c r="C1" s="1"/>
      <c r="D1" s="2"/>
      <c r="E1" s="1"/>
      <c r="F1" s="1"/>
      <c r="G1" s="2"/>
      <c r="H1" s="2"/>
      <c r="I1" s="1"/>
    </row>
    <row r="2" spans="1:10" x14ac:dyDescent="0.35">
      <c r="A2" s="1"/>
      <c r="B2" s="1"/>
      <c r="C2" s="1"/>
      <c r="D2" s="2"/>
      <c r="E2" s="1"/>
      <c r="F2" s="1"/>
      <c r="G2" s="2"/>
      <c r="H2" s="2"/>
      <c r="I2" s="1"/>
    </row>
    <row r="3" spans="1:10" x14ac:dyDescent="0.35">
      <c r="A3" s="1"/>
      <c r="B3" s="1"/>
      <c r="C3" s="1"/>
      <c r="D3" s="2"/>
      <c r="E3" s="1"/>
      <c r="F3" s="1"/>
      <c r="G3" s="2"/>
      <c r="H3" s="2"/>
      <c r="I3" s="1"/>
    </row>
    <row r="4" spans="1:10" x14ac:dyDescent="0.35">
      <c r="A4" s="1"/>
      <c r="B4" s="1"/>
      <c r="C4" s="1"/>
      <c r="D4" s="2"/>
      <c r="E4" s="1"/>
      <c r="F4" s="1"/>
      <c r="G4" s="2"/>
      <c r="H4" s="2"/>
      <c r="I4" s="1"/>
    </row>
    <row r="5" spans="1:10" x14ac:dyDescent="0.35">
      <c r="A5" s="1"/>
      <c r="B5" s="1"/>
      <c r="C5" s="1"/>
      <c r="D5" s="2"/>
      <c r="E5" s="1"/>
      <c r="F5" s="1"/>
      <c r="G5" s="2"/>
      <c r="H5" s="2"/>
      <c r="I5" s="1"/>
    </row>
    <row r="6" spans="1:10" s="39" customFormat="1" ht="45" customHeight="1" x14ac:dyDescent="0.35">
      <c r="A6" s="102" t="s">
        <v>20</v>
      </c>
      <c r="B6" s="102"/>
      <c r="C6" s="102"/>
      <c r="D6" s="102"/>
      <c r="E6" s="102"/>
      <c r="F6" s="102"/>
      <c r="G6" s="102"/>
      <c r="H6" s="102"/>
      <c r="I6" s="102"/>
    </row>
    <row r="7" spans="1:10" ht="15.5" x14ac:dyDescent="0.35">
      <c r="A7" s="3"/>
      <c r="B7" s="4"/>
      <c r="C7" s="5"/>
      <c r="D7" s="4"/>
      <c r="E7" s="4"/>
      <c r="F7" s="5"/>
      <c r="G7" s="5"/>
      <c r="I7" s="1"/>
    </row>
    <row r="8" spans="1:10" ht="30" customHeight="1" x14ac:dyDescent="0.35">
      <c r="A8" s="109" t="s">
        <v>42</v>
      </c>
      <c r="B8" s="109"/>
      <c r="C8" s="109"/>
      <c r="D8" s="109"/>
      <c r="E8" s="109"/>
      <c r="F8" s="109"/>
      <c r="G8" s="109"/>
      <c r="H8" s="109"/>
      <c r="I8" s="109"/>
    </row>
    <row r="9" spans="1:10" ht="15.5" x14ac:dyDescent="0.35">
      <c r="A9" s="3"/>
      <c r="B9" s="4"/>
      <c r="C9" s="5"/>
      <c r="D9" s="68"/>
      <c r="E9" s="68"/>
      <c r="F9" s="69"/>
      <c r="G9" s="69"/>
      <c r="H9" s="25"/>
      <c r="I9" s="70"/>
      <c r="J9" s="25"/>
    </row>
    <row r="10" spans="1:10" ht="15.5" x14ac:dyDescent="0.35">
      <c r="A10" s="110" t="s">
        <v>48</v>
      </c>
      <c r="B10" s="110"/>
      <c r="C10" s="110"/>
      <c r="D10" s="110"/>
      <c r="E10" s="110"/>
      <c r="F10" s="110"/>
      <c r="G10" s="110"/>
      <c r="H10" s="110"/>
      <c r="I10" s="110"/>
      <c r="J10" s="25"/>
    </row>
    <row r="11" spans="1:10" x14ac:dyDescent="0.35">
      <c r="A11" s="6"/>
      <c r="B11" s="1"/>
      <c r="C11" s="2"/>
      <c r="D11" s="70"/>
      <c r="E11" s="71"/>
      <c r="F11" s="72"/>
      <c r="G11" s="73"/>
      <c r="H11" s="70"/>
      <c r="I11" s="25"/>
      <c r="J11" s="25"/>
    </row>
    <row r="12" spans="1:10" ht="16" thickBot="1" x14ac:dyDescent="0.4">
      <c r="B12" s="7" t="s">
        <v>37</v>
      </c>
      <c r="C12" s="2"/>
      <c r="D12" s="25"/>
      <c r="E12" s="25"/>
      <c r="F12" s="25"/>
      <c r="G12" s="25"/>
      <c r="H12" s="25"/>
      <c r="I12" s="25"/>
      <c r="J12" s="25"/>
    </row>
    <row r="13" spans="1:10" x14ac:dyDescent="0.35">
      <c r="A13" s="8"/>
      <c r="B13" s="9"/>
      <c r="C13" s="9"/>
      <c r="D13" s="74"/>
      <c r="E13" s="74"/>
      <c r="F13" s="74"/>
      <c r="G13" s="74"/>
      <c r="H13" s="74"/>
      <c r="I13" s="75"/>
      <c r="J13" s="25"/>
    </row>
    <row r="14" spans="1:10" x14ac:dyDescent="0.35">
      <c r="A14" s="62" t="s">
        <v>0</v>
      </c>
      <c r="B14" s="60"/>
      <c r="D14" s="17"/>
      <c r="E14" s="17"/>
      <c r="F14" s="17"/>
      <c r="G14" s="17"/>
      <c r="H14" s="17"/>
      <c r="I14" s="76"/>
      <c r="J14" s="25"/>
    </row>
    <row r="15" spans="1:10" ht="29" x14ac:dyDescent="0.35">
      <c r="A15" s="90" t="s">
        <v>47</v>
      </c>
      <c r="B15" s="67">
        <v>230690</v>
      </c>
      <c r="D15" s="17"/>
      <c r="E15" s="17"/>
      <c r="F15" s="17"/>
      <c r="G15" s="17"/>
      <c r="H15" s="17"/>
      <c r="I15" s="76"/>
      <c r="J15" s="25"/>
    </row>
    <row r="16" spans="1:10" ht="29" x14ac:dyDescent="0.35">
      <c r="A16" s="90" t="s">
        <v>41</v>
      </c>
      <c r="B16" s="61">
        <v>203700</v>
      </c>
      <c r="C16" s="42" t="s">
        <v>1</v>
      </c>
      <c r="D16" s="77">
        <f>ROUND((B15-B16)/B15,4)</f>
        <v>0.11700000000000001</v>
      </c>
      <c r="E16" s="17"/>
      <c r="F16" s="17"/>
      <c r="G16" s="17"/>
      <c r="H16" s="17"/>
      <c r="I16" s="76"/>
      <c r="J16" s="25"/>
    </row>
    <row r="17" spans="1:10" x14ac:dyDescent="0.35">
      <c r="A17" s="10"/>
      <c r="B17" s="11"/>
      <c r="C17" s="11"/>
      <c r="D17" s="17"/>
      <c r="E17" s="17"/>
      <c r="F17" s="17"/>
      <c r="G17" s="17"/>
      <c r="H17" s="17"/>
      <c r="I17" s="76"/>
      <c r="J17" s="25"/>
    </row>
    <row r="18" spans="1:10" ht="43.5" x14ac:dyDescent="0.35">
      <c r="A18" s="10"/>
      <c r="B18" s="40" t="s">
        <v>21</v>
      </c>
      <c r="C18" s="41" t="s">
        <v>40</v>
      </c>
      <c r="D18" s="17" t="s">
        <v>2</v>
      </c>
      <c r="E18" s="78" t="s">
        <v>39</v>
      </c>
      <c r="F18" s="79" t="s">
        <v>44</v>
      </c>
      <c r="G18" s="78" t="s">
        <v>25</v>
      </c>
      <c r="H18" s="79" t="s">
        <v>26</v>
      </c>
      <c r="I18" s="80" t="s">
        <v>18</v>
      </c>
      <c r="J18" s="25"/>
    </row>
    <row r="19" spans="1:10" x14ac:dyDescent="0.35">
      <c r="A19" s="22" t="s">
        <v>3</v>
      </c>
      <c r="B19" s="63"/>
      <c r="C19" s="65">
        <v>0.25</v>
      </c>
      <c r="D19" s="16">
        <f>ROUND($B$15*C19,2)</f>
        <v>57672.5</v>
      </c>
      <c r="E19" s="81">
        <f>ROUND($B$16*C19,2)</f>
        <v>50925</v>
      </c>
      <c r="F19" s="17">
        <f>ROUNDDOWN(E19/$B$15,4)</f>
        <v>0.22070000000000001</v>
      </c>
      <c r="G19" s="16">
        <f>+D19-E19</f>
        <v>6747.5</v>
      </c>
      <c r="H19" s="17">
        <f>ROUNDUP(G19/$B$15,4)</f>
        <v>2.93E-2</v>
      </c>
      <c r="I19" s="18">
        <f>+F19+H19</f>
        <v>0.25</v>
      </c>
      <c r="J19" s="25"/>
    </row>
    <row r="20" spans="1:10" x14ac:dyDescent="0.35">
      <c r="A20" s="22" t="s">
        <v>4</v>
      </c>
      <c r="B20" s="63"/>
      <c r="C20" s="65"/>
      <c r="D20" s="16">
        <f t="shared" ref="D20:D33" si="0">ROUND($B$15*C20,2)</f>
        <v>0</v>
      </c>
      <c r="E20" s="81">
        <f t="shared" ref="E20:E33" si="1">ROUND($B$16*C20,2)</f>
        <v>0</v>
      </c>
      <c r="F20" s="17">
        <f t="shared" ref="F20:F33" si="2">ROUNDDOWN(E20/$B$15,4)</f>
        <v>0</v>
      </c>
      <c r="G20" s="16">
        <f t="shared" ref="G20:G33" si="3">+D20-E20</f>
        <v>0</v>
      </c>
      <c r="H20" s="17">
        <f t="shared" ref="H20:H33" si="4">ROUNDUP(G20/$B$15,4)</f>
        <v>0</v>
      </c>
      <c r="I20" s="18">
        <f t="shared" ref="I20:I33" si="5">+F20+H20</f>
        <v>0</v>
      </c>
      <c r="J20" s="25"/>
    </row>
    <row r="21" spans="1:10" x14ac:dyDescent="0.35">
      <c r="A21" s="22" t="s">
        <v>5</v>
      </c>
      <c r="B21" s="63"/>
      <c r="C21" s="65"/>
      <c r="D21" s="16">
        <f t="shared" si="0"/>
        <v>0</v>
      </c>
      <c r="E21" s="81">
        <f t="shared" si="1"/>
        <v>0</v>
      </c>
      <c r="F21" s="17">
        <f t="shared" si="2"/>
        <v>0</v>
      </c>
      <c r="G21" s="16">
        <f t="shared" si="3"/>
        <v>0</v>
      </c>
      <c r="H21" s="17">
        <f t="shared" si="4"/>
        <v>0</v>
      </c>
      <c r="I21" s="18">
        <f t="shared" si="5"/>
        <v>0</v>
      </c>
      <c r="J21" s="25"/>
    </row>
    <row r="22" spans="1:10" x14ac:dyDescent="0.35">
      <c r="A22" s="22" t="s">
        <v>6</v>
      </c>
      <c r="B22" s="63"/>
      <c r="C22" s="65"/>
      <c r="D22" s="16">
        <f t="shared" si="0"/>
        <v>0</v>
      </c>
      <c r="E22" s="81">
        <f t="shared" si="1"/>
        <v>0</v>
      </c>
      <c r="F22" s="17">
        <f t="shared" si="2"/>
        <v>0</v>
      </c>
      <c r="G22" s="16">
        <f t="shared" si="3"/>
        <v>0</v>
      </c>
      <c r="H22" s="17">
        <f t="shared" si="4"/>
        <v>0</v>
      </c>
      <c r="I22" s="18">
        <f t="shared" si="5"/>
        <v>0</v>
      </c>
      <c r="J22" s="25"/>
    </row>
    <row r="23" spans="1:10" x14ac:dyDescent="0.35">
      <c r="A23" s="22" t="s">
        <v>7</v>
      </c>
      <c r="B23" s="63"/>
      <c r="C23" s="65"/>
      <c r="D23" s="16">
        <f t="shared" si="0"/>
        <v>0</v>
      </c>
      <c r="E23" s="81">
        <f t="shared" si="1"/>
        <v>0</v>
      </c>
      <c r="F23" s="17">
        <f t="shared" si="2"/>
        <v>0</v>
      </c>
      <c r="G23" s="16">
        <f t="shared" si="3"/>
        <v>0</v>
      </c>
      <c r="H23" s="17">
        <f t="shared" si="4"/>
        <v>0</v>
      </c>
      <c r="I23" s="18">
        <f t="shared" si="5"/>
        <v>0</v>
      </c>
      <c r="J23" s="25"/>
    </row>
    <row r="24" spans="1:10" x14ac:dyDescent="0.35">
      <c r="A24" s="22" t="s">
        <v>8</v>
      </c>
      <c r="B24" s="63"/>
      <c r="C24" s="65"/>
      <c r="D24" s="16">
        <f t="shared" si="0"/>
        <v>0</v>
      </c>
      <c r="E24" s="81">
        <f t="shared" si="1"/>
        <v>0</v>
      </c>
      <c r="F24" s="17">
        <f t="shared" si="2"/>
        <v>0</v>
      </c>
      <c r="G24" s="16">
        <f t="shared" si="3"/>
        <v>0</v>
      </c>
      <c r="H24" s="17">
        <f t="shared" si="4"/>
        <v>0</v>
      </c>
      <c r="I24" s="18">
        <f t="shared" si="5"/>
        <v>0</v>
      </c>
      <c r="J24" s="25"/>
    </row>
    <row r="25" spans="1:10" x14ac:dyDescent="0.35">
      <c r="A25" s="22" t="s">
        <v>9</v>
      </c>
      <c r="B25" s="63"/>
      <c r="C25" s="65"/>
      <c r="D25" s="16">
        <f t="shared" si="0"/>
        <v>0</v>
      </c>
      <c r="E25" s="81">
        <f t="shared" si="1"/>
        <v>0</v>
      </c>
      <c r="F25" s="17">
        <f t="shared" si="2"/>
        <v>0</v>
      </c>
      <c r="G25" s="16">
        <f t="shared" si="3"/>
        <v>0</v>
      </c>
      <c r="H25" s="17">
        <f t="shared" si="4"/>
        <v>0</v>
      </c>
      <c r="I25" s="18">
        <f t="shared" si="5"/>
        <v>0</v>
      </c>
      <c r="J25" s="25"/>
    </row>
    <row r="26" spans="1:10" x14ac:dyDescent="0.35">
      <c r="A26" s="22" t="s">
        <v>10</v>
      </c>
      <c r="B26" s="63"/>
      <c r="C26" s="65"/>
      <c r="D26" s="16">
        <f t="shared" si="0"/>
        <v>0</v>
      </c>
      <c r="E26" s="81">
        <f t="shared" si="1"/>
        <v>0</v>
      </c>
      <c r="F26" s="17">
        <f t="shared" si="2"/>
        <v>0</v>
      </c>
      <c r="G26" s="16">
        <f t="shared" si="3"/>
        <v>0</v>
      </c>
      <c r="H26" s="17">
        <f t="shared" si="4"/>
        <v>0</v>
      </c>
      <c r="I26" s="18">
        <f t="shared" si="5"/>
        <v>0</v>
      </c>
      <c r="J26" s="25"/>
    </row>
    <row r="27" spans="1:10" x14ac:dyDescent="0.35">
      <c r="A27" s="22" t="s">
        <v>11</v>
      </c>
      <c r="B27" s="63"/>
      <c r="C27" s="65"/>
      <c r="D27" s="16">
        <f t="shared" ref="D27:D29" si="6">ROUND($B$15*C27,2)</f>
        <v>0</v>
      </c>
      <c r="E27" s="81">
        <f t="shared" ref="E27:E29" si="7">ROUND($B$16*C27,2)</f>
        <v>0</v>
      </c>
      <c r="F27" s="17">
        <f t="shared" ref="F27:F29" si="8">ROUNDDOWN(E27/$B$15,4)</f>
        <v>0</v>
      </c>
      <c r="G27" s="16">
        <f t="shared" ref="G27:G29" si="9">+D27-E27</f>
        <v>0</v>
      </c>
      <c r="H27" s="17">
        <f t="shared" ref="H27:H29" si="10">ROUNDUP(G27/$B$15,4)</f>
        <v>0</v>
      </c>
      <c r="I27" s="18">
        <f t="shared" ref="I27:I29" si="11">+F27+H27</f>
        <v>0</v>
      </c>
      <c r="J27" s="25"/>
    </row>
    <row r="28" spans="1:10" x14ac:dyDescent="0.35">
      <c r="A28" s="22" t="s">
        <v>12</v>
      </c>
      <c r="B28" s="63"/>
      <c r="C28" s="65"/>
      <c r="D28" s="16">
        <f t="shared" si="6"/>
        <v>0</v>
      </c>
      <c r="E28" s="81">
        <f t="shared" si="7"/>
        <v>0</v>
      </c>
      <c r="F28" s="17">
        <f t="shared" si="8"/>
        <v>0</v>
      </c>
      <c r="G28" s="16">
        <f t="shared" si="9"/>
        <v>0</v>
      </c>
      <c r="H28" s="17">
        <f t="shared" si="10"/>
        <v>0</v>
      </c>
      <c r="I28" s="18">
        <f t="shared" si="11"/>
        <v>0</v>
      </c>
      <c r="J28" s="25"/>
    </row>
    <row r="29" spans="1:10" x14ac:dyDescent="0.35">
      <c r="A29" s="22" t="s">
        <v>13</v>
      </c>
      <c r="B29" s="63"/>
      <c r="C29" s="65"/>
      <c r="D29" s="16">
        <f t="shared" si="6"/>
        <v>0</v>
      </c>
      <c r="E29" s="81">
        <f t="shared" si="7"/>
        <v>0</v>
      </c>
      <c r="F29" s="17">
        <f t="shared" si="8"/>
        <v>0</v>
      </c>
      <c r="G29" s="16">
        <f t="shared" si="9"/>
        <v>0</v>
      </c>
      <c r="H29" s="17">
        <f t="shared" si="10"/>
        <v>0</v>
      </c>
      <c r="I29" s="18">
        <f t="shared" si="11"/>
        <v>0</v>
      </c>
      <c r="J29" s="25"/>
    </row>
    <row r="30" spans="1:10" x14ac:dyDescent="0.35">
      <c r="A30" s="22" t="s">
        <v>14</v>
      </c>
      <c r="B30" s="63"/>
      <c r="C30" s="65"/>
      <c r="D30" s="16">
        <f t="shared" si="0"/>
        <v>0</v>
      </c>
      <c r="E30" s="81">
        <f t="shared" si="1"/>
        <v>0</v>
      </c>
      <c r="F30" s="17">
        <f t="shared" si="2"/>
        <v>0</v>
      </c>
      <c r="G30" s="16">
        <f t="shared" si="3"/>
        <v>0</v>
      </c>
      <c r="H30" s="17">
        <f t="shared" si="4"/>
        <v>0</v>
      </c>
      <c r="I30" s="18">
        <f t="shared" si="5"/>
        <v>0</v>
      </c>
      <c r="J30" s="25"/>
    </row>
    <row r="31" spans="1:10" x14ac:dyDescent="0.35">
      <c r="A31" s="22" t="s">
        <v>52</v>
      </c>
      <c r="B31" s="63"/>
      <c r="C31" s="65"/>
      <c r="D31" s="16">
        <f t="shared" si="0"/>
        <v>0</v>
      </c>
      <c r="E31" s="81">
        <f t="shared" si="1"/>
        <v>0</v>
      </c>
      <c r="F31" s="17">
        <f t="shared" si="2"/>
        <v>0</v>
      </c>
      <c r="G31" s="16">
        <f t="shared" si="3"/>
        <v>0</v>
      </c>
      <c r="H31" s="17">
        <f t="shared" si="4"/>
        <v>0</v>
      </c>
      <c r="I31" s="18">
        <f t="shared" si="5"/>
        <v>0</v>
      </c>
      <c r="J31" s="25"/>
    </row>
    <row r="32" spans="1:10" x14ac:dyDescent="0.35">
      <c r="A32" s="22" t="s">
        <v>53</v>
      </c>
      <c r="B32" s="63"/>
      <c r="C32" s="65"/>
      <c r="D32" s="16">
        <f t="shared" si="0"/>
        <v>0</v>
      </c>
      <c r="E32" s="81">
        <f t="shared" si="1"/>
        <v>0</v>
      </c>
      <c r="F32" s="17">
        <f t="shared" si="2"/>
        <v>0</v>
      </c>
      <c r="G32" s="16">
        <f t="shared" si="3"/>
        <v>0</v>
      </c>
      <c r="H32" s="17">
        <f t="shared" si="4"/>
        <v>0</v>
      </c>
      <c r="I32" s="18">
        <f t="shared" si="5"/>
        <v>0</v>
      </c>
      <c r="J32" s="25"/>
    </row>
    <row r="33" spans="1:10" ht="15" thickBot="1" x14ac:dyDescent="0.4">
      <c r="A33" s="22" t="s">
        <v>54</v>
      </c>
      <c r="B33" s="64"/>
      <c r="C33" s="66"/>
      <c r="D33" s="19">
        <f t="shared" si="0"/>
        <v>0</v>
      </c>
      <c r="E33" s="19">
        <f t="shared" si="1"/>
        <v>0</v>
      </c>
      <c r="F33" s="20">
        <f t="shared" si="2"/>
        <v>0</v>
      </c>
      <c r="G33" s="19">
        <f t="shared" si="3"/>
        <v>0</v>
      </c>
      <c r="H33" s="20">
        <f t="shared" si="4"/>
        <v>0</v>
      </c>
      <c r="I33" s="21">
        <f t="shared" si="5"/>
        <v>0</v>
      </c>
      <c r="J33" s="25"/>
    </row>
    <row r="34" spans="1:10" ht="15" thickBot="1" x14ac:dyDescent="0.4">
      <c r="A34" s="13"/>
      <c r="B34" s="12"/>
      <c r="C34" s="14">
        <f t="shared" ref="C34:H34" si="12">SUM(C19:C33)</f>
        <v>0.25</v>
      </c>
      <c r="D34" s="19">
        <f t="shared" si="12"/>
        <v>57672.5</v>
      </c>
      <c r="E34" s="19">
        <f t="shared" si="12"/>
        <v>50925</v>
      </c>
      <c r="F34" s="82">
        <f t="shared" si="12"/>
        <v>0.22070000000000001</v>
      </c>
      <c r="G34" s="19">
        <f t="shared" si="12"/>
        <v>6747.5</v>
      </c>
      <c r="H34" s="82">
        <f t="shared" si="12"/>
        <v>2.93E-2</v>
      </c>
      <c r="I34" s="83">
        <f>H34+F34</f>
        <v>0.25</v>
      </c>
      <c r="J34" s="25"/>
    </row>
    <row r="35" spans="1:10" x14ac:dyDescent="0.35">
      <c r="A35" s="15" t="s">
        <v>49</v>
      </c>
      <c r="D35" s="25"/>
      <c r="E35" s="25"/>
      <c r="F35" s="25"/>
      <c r="G35" s="25"/>
      <c r="H35" s="25"/>
      <c r="I35" s="25"/>
      <c r="J35" s="25"/>
    </row>
    <row r="36" spans="1:10" x14ac:dyDescent="0.35">
      <c r="D36" s="25"/>
      <c r="E36" s="25"/>
      <c r="F36" s="25"/>
      <c r="G36" s="25"/>
      <c r="H36" s="25"/>
      <c r="I36" s="25"/>
      <c r="J36" s="25"/>
    </row>
    <row r="37" spans="1:10" x14ac:dyDescent="0.35">
      <c r="D37" s="25"/>
      <c r="E37" s="25"/>
      <c r="F37" s="25"/>
      <c r="G37" s="25"/>
      <c r="H37" s="25"/>
      <c r="I37" s="25"/>
      <c r="J37" s="25"/>
    </row>
    <row r="38" spans="1:10" x14ac:dyDescent="0.35">
      <c r="D38" s="25"/>
      <c r="E38" s="25"/>
      <c r="F38" s="25"/>
      <c r="G38" s="25"/>
      <c r="H38" s="25"/>
      <c r="I38" s="25"/>
      <c r="J38" s="25"/>
    </row>
    <row r="39" spans="1:10" x14ac:dyDescent="0.35">
      <c r="D39" s="25"/>
      <c r="E39" s="25"/>
      <c r="F39" s="25"/>
      <c r="G39" s="25"/>
      <c r="H39" s="25"/>
      <c r="I39" s="25"/>
      <c r="J39" s="25"/>
    </row>
  </sheetData>
  <sheetProtection algorithmName="SHA-512" hashValue="jRrOna7WAOMFbSL3GUGYwSG2TQkerEXnl+Sk97bxQaidASrCwE7oBiK5xv1w7xUFQSF5qFCP9uY+BKA8EjbvEw==" saltValue="a7FswMQ2zPuOcgIyFjL53g==" spinCount="100000" sheet="1" selectLockedCells="1"/>
  <protectedRanges>
    <protectedRange sqref="B19:B33" name="Range4"/>
    <protectedRange sqref="B14:B16" name="Range1"/>
    <protectedRange sqref="C19:C34" name="Range3"/>
  </protectedRanges>
  <mergeCells count="3">
    <mergeCell ref="A8:I8"/>
    <mergeCell ref="A6:I6"/>
    <mergeCell ref="A10:I10"/>
  </mergeCells>
  <pageMargins left="0.25" right="0.25" top="0.75" bottom="0.75" header="0.3" footer="0.3"/>
  <pageSetup scale="8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Grant</vt:lpstr>
      <vt:lpstr>Multi-Grant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Giehl, Bethanne</dc:creator>
  <cp:lastModifiedBy>Shenoy, Vidya</cp:lastModifiedBy>
  <cp:lastPrinted>2020-02-11T23:55:33Z</cp:lastPrinted>
  <dcterms:created xsi:type="dcterms:W3CDTF">2019-06-05T14:42:02Z</dcterms:created>
  <dcterms:modified xsi:type="dcterms:W3CDTF">2022-09-16T15:33:09Z</dcterms:modified>
</cp:coreProperties>
</file>